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9E1206CD-9D83-433A-ACC8-59C9CFF335E5}" xr6:coauthVersionLast="47" xr6:coauthVersionMax="47" xr10:uidLastSave="{00000000-0000-0000-0000-000000000000}"/>
  <bookViews>
    <workbookView xWindow="-120" yWindow="-120" windowWidth="29040" windowHeight="15720" xr2:uid="{38CD1AD0-E9F3-4B0B-994D-389B584325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" i="1" l="1"/>
  <c r="P2" i="1"/>
  <c r="P12" i="1" s="1"/>
  <c r="P13" i="1" s="1"/>
  <c r="P11" i="1"/>
  <c r="P9" i="1"/>
  <c r="P10" i="1"/>
  <c r="P8" i="1"/>
  <c r="P7" i="1"/>
  <c r="P6" i="1"/>
  <c r="P4" i="1"/>
  <c r="P3" i="1"/>
  <c r="P15" i="1" l="1"/>
  <c r="P16" i="1" s="1"/>
  <c r="P17" i="1"/>
</calcChain>
</file>

<file path=xl/sharedStrings.xml><?xml version="1.0" encoding="utf-8"?>
<sst xmlns="http://schemas.openxmlformats.org/spreadsheetml/2006/main" count="185" uniqueCount="127">
  <si>
    <t>id</t>
  </si>
  <si>
    <t>name</t>
  </si>
  <si>
    <t>address</t>
  </si>
  <si>
    <t>phone</t>
  </si>
  <si>
    <t>email</t>
  </si>
  <si>
    <t>relationshipManager</t>
  </si>
  <si>
    <t>registrationNumber</t>
  </si>
  <si>
    <t>policyNumber</t>
  </si>
  <si>
    <t>policyStartDate</t>
  </si>
  <si>
    <t>policyEndDate</t>
  </si>
  <si>
    <t>company</t>
  </si>
  <si>
    <t>odPremium</t>
  </si>
  <si>
    <t>netPremium</t>
  </si>
  <si>
    <t>grossPremium</t>
  </si>
  <si>
    <t>subAgent</t>
  </si>
  <si>
    <t>make</t>
  </si>
  <si>
    <t>model</t>
  </si>
  <si>
    <t>segment</t>
  </si>
  <si>
    <t>status</t>
  </si>
  <si>
    <t>createdAt</t>
  </si>
  <si>
    <t>updatedAt</t>
  </si>
  <si>
    <t>comments</t>
  </si>
  <si>
    <t>document</t>
  </si>
  <si>
    <t>reminder</t>
  </si>
  <si>
    <t>netCommissionPercent</t>
  </si>
  <si>
    <t>odCommissionPercent</t>
  </si>
  <si>
    <t>outNetCommissionPercent</t>
  </si>
  <si>
    <t>outOdCommissionPercent</t>
  </si>
  <si>
    <t>commission</t>
  </si>
  <si>
    <t>user</t>
  </si>
  <si>
    <t>MR RAJESH SANJAY PATIL</t>
  </si>
  <si>
    <t>AABA BAI NIWAS ANDURLE KAPODOS WADI, , ,TAL KHED, SINDHUDURG - SINDHUDURG 416520 MAHARASHTRA</t>
  </si>
  <si>
    <t>SPARKPOLICY@GMAIL.COM</t>
  </si>
  <si>
    <t>AMJAD SHAIKH</t>
  </si>
  <si>
    <t>MH07AJ3606</t>
  </si>
  <si>
    <t>1620003125P118263458</t>
  </si>
  <si>
    <t>2026-02-24T18:30:00.000Z</t>
  </si>
  <si>
    <t>2027-02-23T18:30:00.000Z</t>
  </si>
  <si>
    <t>United India Insurance Company Limited</t>
  </si>
  <si>
    <t>ILIYAS UMAR SHAIKH</t>
  </si>
  <si>
    <t>FORCE MOTORS LIMITED</t>
  </si>
  <si>
    <t>FIRODIA ENTERPRISE &amp; TRAVELLER T1</t>
  </si>
  <si>
    <t>PCV</t>
  </si>
  <si>
    <t>2026-02-23T10:00:59.000Z</t>
  </si>
  <si>
    <t>Swapnil (satara)</t>
  </si>
  <si>
    <t>1771840859284-MH07AJ3606 POLICY COPY .pdf</t>
  </si>
  <si>
    <t>[object Object]</t>
  </si>
  <si>
    <t>VISHWAS RAMU CHAVAN</t>
  </si>
  <si>
    <t>H NO67 SURMAL THOMBARE WASTI JEUR, , ,, PUNE - 412305 MOB NO-9689454690. PUNE MAHARASHTRA 412305</t>
  </si>
  <si>
    <t xml:space="preserve">SPARKPOLICY@GMAIL.COM  </t>
  </si>
  <si>
    <t>MH12WJ3139</t>
  </si>
  <si>
    <t>3004/430071714/00/000</t>
  </si>
  <si>
    <t>2026-03-03T18:30:00.000Z</t>
  </si>
  <si>
    <t>2027-03-02T18:30:00.000Z</t>
  </si>
  <si>
    <t>ICICI LOMBARD General Insurance Company Limited</t>
  </si>
  <si>
    <t>FORCE MOTORS LTD</t>
  </si>
  <si>
    <t>TRAVELLER T1 3050</t>
  </si>
  <si>
    <t>2026-02-23T12:23:25.000Z</t>
  </si>
  <si>
    <t>1771849405338-MH12WJ3139 POLICY COPY .pdf</t>
  </si>
  <si>
    <t>SAGAR RAOSAHEB THORVE</t>
  </si>
  <si>
    <t>HOUSE NO 751 SUS ROAD PASHAN GAOTHAN HAVELI DIST PUNE MOB NO-9922942300. PUNE MAHARASHTRA 411021</t>
  </si>
  <si>
    <t>MH14HM0123</t>
  </si>
  <si>
    <t>3004/430074486/00/000</t>
  </si>
  <si>
    <t>2026-02-23T18:30:00.000Z</t>
  </si>
  <si>
    <t>2027-02-22T18:30:00.000Z</t>
  </si>
  <si>
    <t>TATA MOTORS</t>
  </si>
  <si>
    <t>LP 709</t>
  </si>
  <si>
    <t>2026-02-24T05:11:18.000Z</t>
  </si>
  <si>
    <t>1771909878656-MH14HM0123 POLICY COPY .pdf</t>
  </si>
  <si>
    <t>KESHAV RAMSING AHIR</t>
  </si>
  <si>
    <t>AWATADE WADI TAL HAVELI DIST PUNE MOB NO-9850229019. PUNE MAHARASHTRA 412207</t>
  </si>
  <si>
    <t xml:space="preserve">SPARKPOLICY@GMAIL.COM </t>
  </si>
  <si>
    <t>MH12FC3981</t>
  </si>
  <si>
    <t>3004/430083449/00/B00</t>
  </si>
  <si>
    <t>FORCE TEMPO TRAVELLER</t>
  </si>
  <si>
    <t>2026-02-24T06:31:42.000Z</t>
  </si>
  <si>
    <t>1771914702782-MH12FC3981 POLICY COPY .pdf</t>
  </si>
  <si>
    <t>Mr Ramchandra Dattatrya Tanawade</t>
  </si>
  <si>
    <t>A/P 10th Mail Wagh Dove Vasti, A/P Wadki Tal Haveli,Dist Pune,, 9850860015 Mob No, PUNE, -MAHARASHTRA 411001</t>
  </si>
  <si>
    <t>MH12KQ3519</t>
  </si>
  <si>
    <t>6301389750 02 00</t>
  </si>
  <si>
    <t>2027-02-21T18:30:00.000Z</t>
  </si>
  <si>
    <t>Tata AIG General Insurance Company Limited</t>
  </si>
  <si>
    <t>FORCE/TRAVELLER/370</t>
  </si>
  <si>
    <t>3700 BSIII/Closed/BUS</t>
  </si>
  <si>
    <t>2026-02-24T07:09:16.000Z</t>
  </si>
  <si>
    <t>1771916956501-MH12KQ3519 POLICY COPY .pdf</t>
  </si>
  <si>
    <t>Mr Tanaji Kaluram Vashivale</t>
  </si>
  <si>
    <t>H No 331 At Post Kusegaon Tal Bhor, 9923898870 Mob No, PUNE-MAHARASHTRA, 412205</t>
  </si>
  <si>
    <t>MH12KQ1539</t>
  </si>
  <si>
    <t>6303859243 00 00</t>
  </si>
  <si>
    <t>2026-02-25T18:30:00.000Z</t>
  </si>
  <si>
    <t>2027-02-24T18:30:00.000Z</t>
  </si>
  <si>
    <t>EICHER MOTORS</t>
  </si>
  <si>
    <t>10.75/H BUS/Closed/BUS</t>
  </si>
  <si>
    <t>2026-02-24T07:15:25.000Z</t>
  </si>
  <si>
    <t>1771917325967-MH12KQ1539 POLICY COPY .pdf</t>
  </si>
  <si>
    <t>SNEHA KUSH GAIKWAD</t>
  </si>
  <si>
    <t>SR NO 13/8/1 BHORDE NAGAR NEAR SONAI KARYALAY THERGAON PUNE MOB NO-9960525883. PUNE MAHARASHTRA 411033</t>
  </si>
  <si>
    <t>MH14KU6651</t>
  </si>
  <si>
    <t>3004/430153174/00/000</t>
  </si>
  <si>
    <t>ICICI LOMBARD</t>
  </si>
  <si>
    <t>EICHER MOTOR</t>
  </si>
  <si>
    <t>STARLINE 2075 H</t>
  </si>
  <si>
    <t>2026-02-24T07:33:59.000Z</t>
  </si>
  <si>
    <t>1771918439517-MH14KU6651 POLICY COPY .pdf</t>
  </si>
  <si>
    <t>PO %</t>
  </si>
  <si>
    <t>PO AMT</t>
  </si>
  <si>
    <t>MRS MANISHA AVINASH BADEKAR</t>
  </si>
  <si>
    <t>MH12HB0729</t>
  </si>
  <si>
    <t>3004/429482487/00/B00</t>
  </si>
  <si>
    <t>TRAVELLER 4020 AC BUS</t>
  </si>
  <si>
    <t>GURU ENTERPRISES</t>
  </si>
  <si>
    <t>MH12WJ7749</t>
  </si>
  <si>
    <t>3004/430236905/00/000</t>
  </si>
  <si>
    <t>10.75 H</t>
  </si>
  <si>
    <t>Mr Ujwala Satish Gunjal</t>
  </si>
  <si>
    <t>6303861577 00 00</t>
  </si>
  <si>
    <t>MH12UM2379</t>
  </si>
  <si>
    <t>WINGE R</t>
  </si>
  <si>
    <t>pcv</t>
  </si>
  <si>
    <t>total</t>
  </si>
  <si>
    <t>TDS</t>
  </si>
  <si>
    <t>TDS AMT</t>
  </si>
  <si>
    <t>AMT PAYABLE</t>
  </si>
  <si>
    <t>total amt with advance of 37588</t>
  </si>
  <si>
    <t>ADVANCE PAYMENT TO ILIYAS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</si>
</sst>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0" fontId="0" fillId="0" borderId="1" xfId="0" applyBorder="1"/>
    <xf numFmtId="9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5" xfId="0" applyBorder="1"/>
    <xf numFmtId="0" fontId="1" fillId="0" borderId="0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76A26-AEAC-46ED-A463-D14AC8692145}">
  <dimension ref="A1:AF17"/>
  <sheetViews>
    <sheetView tabSelected="1" topLeftCell="C1" workbookViewId="0">
      <selection activeCell="L17" sqref="L17"/>
    </sheetView>
  </sheetViews>
  <sheetFormatPr defaultRowHeight="15" x14ac:dyDescent="0.25"/>
  <cols>
    <col min="2" max="2" width="37.28515625" customWidth="1"/>
    <col min="7" max="7" width="21.85546875" customWidth="1"/>
    <col min="8" max="8" width="28.42578125" customWidth="1"/>
    <col min="11" max="11" width="21.42578125" customWidth="1"/>
    <col min="17" max="17" width="17.140625" customWidth="1"/>
  </cols>
  <sheetData>
    <row r="1" spans="1:3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106</v>
      </c>
      <c r="P1" t="s">
        <v>107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20</v>
      </c>
      <c r="X1" t="s">
        <v>21</v>
      </c>
      <c r="Y1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  <c r="AF1" t="s">
        <v>29</v>
      </c>
    </row>
    <row r="2" spans="1:32" x14ac:dyDescent="0.25">
      <c r="A2">
        <v>10687</v>
      </c>
      <c r="B2" t="s">
        <v>30</v>
      </c>
      <c r="C2" t="s">
        <v>31</v>
      </c>
      <c r="D2">
        <v>8308815516</v>
      </c>
      <c r="E2" t="s">
        <v>32</v>
      </c>
      <c r="F2" t="s">
        <v>33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>
        <v>3133</v>
      </c>
      <c r="M2">
        <v>33587</v>
      </c>
      <c r="N2">
        <v>39633</v>
      </c>
      <c r="O2">
        <v>55</v>
      </c>
      <c r="P2">
        <f>M2*O2%</f>
        <v>18472.850000000002</v>
      </c>
      <c r="Q2" t="s">
        <v>39</v>
      </c>
      <c r="R2" t="s">
        <v>40</v>
      </c>
      <c r="S2" t="s">
        <v>41</v>
      </c>
      <c r="T2" t="s">
        <v>42</v>
      </c>
      <c r="V2" t="s">
        <v>43</v>
      </c>
      <c r="W2" t="s">
        <v>43</v>
      </c>
      <c r="X2" t="s">
        <v>44</v>
      </c>
      <c r="Y2" t="s">
        <v>45</v>
      </c>
      <c r="AA2">
        <v>0</v>
      </c>
      <c r="AB2">
        <v>0</v>
      </c>
      <c r="AC2">
        <v>0</v>
      </c>
      <c r="AD2">
        <v>0</v>
      </c>
      <c r="AF2" t="s">
        <v>46</v>
      </c>
    </row>
    <row r="3" spans="1:32" x14ac:dyDescent="0.25">
      <c r="A3">
        <v>10692</v>
      </c>
      <c r="B3" t="s">
        <v>47</v>
      </c>
      <c r="C3" t="s">
        <v>48</v>
      </c>
      <c r="D3">
        <v>9689454690</v>
      </c>
      <c r="E3" t="s">
        <v>49</v>
      </c>
      <c r="F3" t="s">
        <v>33</v>
      </c>
      <c r="G3" t="s">
        <v>50</v>
      </c>
      <c r="H3" t="s">
        <v>51</v>
      </c>
      <c r="I3" t="s">
        <v>52</v>
      </c>
      <c r="J3" t="s">
        <v>53</v>
      </c>
      <c r="K3" t="s">
        <v>54</v>
      </c>
      <c r="L3">
        <v>9435</v>
      </c>
      <c r="M3">
        <v>41368</v>
      </c>
      <c r="N3">
        <v>48814</v>
      </c>
      <c r="O3">
        <v>55</v>
      </c>
      <c r="P3">
        <f>M3*O3%</f>
        <v>22752.400000000001</v>
      </c>
      <c r="Q3" t="s">
        <v>39</v>
      </c>
      <c r="R3" t="s">
        <v>55</v>
      </c>
      <c r="S3" t="s">
        <v>56</v>
      </c>
      <c r="T3" t="s">
        <v>42</v>
      </c>
      <c r="V3" t="s">
        <v>57</v>
      </c>
      <c r="W3" t="s">
        <v>57</v>
      </c>
      <c r="Y3" t="s">
        <v>58</v>
      </c>
      <c r="AA3">
        <v>0</v>
      </c>
      <c r="AB3">
        <v>0</v>
      </c>
      <c r="AC3">
        <v>55</v>
      </c>
      <c r="AD3">
        <v>0</v>
      </c>
      <c r="AF3" t="s">
        <v>46</v>
      </c>
    </row>
    <row r="4" spans="1:32" x14ac:dyDescent="0.25">
      <c r="A4">
        <v>10693</v>
      </c>
      <c r="B4" t="s">
        <v>59</v>
      </c>
      <c r="C4" t="s">
        <v>60</v>
      </c>
      <c r="D4">
        <v>9922942300</v>
      </c>
      <c r="E4" t="s">
        <v>32</v>
      </c>
      <c r="F4" t="s">
        <v>33</v>
      </c>
      <c r="G4" t="s">
        <v>61</v>
      </c>
      <c r="H4" t="s">
        <v>62</v>
      </c>
      <c r="I4" t="s">
        <v>63</v>
      </c>
      <c r="J4" t="s">
        <v>64</v>
      </c>
      <c r="K4" t="s">
        <v>54</v>
      </c>
      <c r="L4">
        <v>745</v>
      </c>
      <c r="M4">
        <v>43202</v>
      </c>
      <c r="N4">
        <v>50978</v>
      </c>
      <c r="O4">
        <v>55</v>
      </c>
      <c r="P4">
        <f>M4*O4%</f>
        <v>23761.100000000002</v>
      </c>
      <c r="Q4" t="s">
        <v>39</v>
      </c>
      <c r="R4" t="s">
        <v>65</v>
      </c>
      <c r="S4" t="s">
        <v>66</v>
      </c>
      <c r="T4" t="s">
        <v>42</v>
      </c>
      <c r="V4" t="s">
        <v>67</v>
      </c>
      <c r="W4" t="s">
        <v>67</v>
      </c>
      <c r="Y4" t="s">
        <v>68</v>
      </c>
      <c r="AA4">
        <v>0</v>
      </c>
      <c r="AB4">
        <v>0</v>
      </c>
      <c r="AC4">
        <v>55</v>
      </c>
      <c r="AD4">
        <v>0</v>
      </c>
      <c r="AF4" t="s">
        <v>46</v>
      </c>
    </row>
    <row r="5" spans="1:32" x14ac:dyDescent="0.25">
      <c r="A5">
        <v>10705</v>
      </c>
      <c r="B5" t="s">
        <v>69</v>
      </c>
      <c r="C5" t="s">
        <v>70</v>
      </c>
      <c r="D5">
        <v>9850229019</v>
      </c>
      <c r="E5" t="s">
        <v>71</v>
      </c>
      <c r="F5" t="s">
        <v>33</v>
      </c>
      <c r="G5" t="s">
        <v>72</v>
      </c>
      <c r="H5" t="s">
        <v>73</v>
      </c>
      <c r="I5" t="s">
        <v>63</v>
      </c>
      <c r="J5" t="s">
        <v>64</v>
      </c>
      <c r="K5" t="s">
        <v>54</v>
      </c>
      <c r="L5">
        <v>737</v>
      </c>
      <c r="M5">
        <v>30039</v>
      </c>
      <c r="N5">
        <v>35446</v>
      </c>
      <c r="O5">
        <v>50</v>
      </c>
      <c r="P5">
        <f>M5*O5%</f>
        <v>15019.5</v>
      </c>
      <c r="Q5" t="s">
        <v>39</v>
      </c>
      <c r="R5" t="s">
        <v>55</v>
      </c>
      <c r="S5" t="s">
        <v>74</v>
      </c>
      <c r="T5" t="s">
        <v>42</v>
      </c>
      <c r="V5" t="s">
        <v>75</v>
      </c>
      <c r="W5" t="s">
        <v>75</v>
      </c>
      <c r="Y5" t="s">
        <v>76</v>
      </c>
      <c r="AA5">
        <v>0</v>
      </c>
      <c r="AB5">
        <v>0</v>
      </c>
      <c r="AC5">
        <v>0</v>
      </c>
      <c r="AD5">
        <v>0</v>
      </c>
      <c r="AF5" t="s">
        <v>46</v>
      </c>
    </row>
    <row r="6" spans="1:32" x14ac:dyDescent="0.25">
      <c r="A6">
        <v>10708</v>
      </c>
      <c r="B6" t="s">
        <v>77</v>
      </c>
      <c r="C6" t="s">
        <v>78</v>
      </c>
      <c r="D6">
        <v>9850860015</v>
      </c>
      <c r="E6" t="s">
        <v>71</v>
      </c>
      <c r="F6" t="s">
        <v>33</v>
      </c>
      <c r="G6" t="s">
        <v>79</v>
      </c>
      <c r="H6" t="s">
        <v>80</v>
      </c>
      <c r="I6" t="s">
        <v>63</v>
      </c>
      <c r="J6" t="s">
        <v>81</v>
      </c>
      <c r="K6" t="s">
        <v>82</v>
      </c>
      <c r="L6">
        <v>277</v>
      </c>
      <c r="M6">
        <v>24439</v>
      </c>
      <c r="N6">
        <v>28839</v>
      </c>
      <c r="O6">
        <v>60</v>
      </c>
      <c r="P6">
        <f t="shared" ref="P6:P9" si="0">M6*O6%</f>
        <v>14663.4</v>
      </c>
      <c r="Q6" t="s">
        <v>39</v>
      </c>
      <c r="R6" t="s">
        <v>83</v>
      </c>
      <c r="S6" t="s">
        <v>84</v>
      </c>
      <c r="T6" t="s">
        <v>42</v>
      </c>
      <c r="V6" t="s">
        <v>85</v>
      </c>
      <c r="W6" t="s">
        <v>85</v>
      </c>
      <c r="Y6" t="s">
        <v>86</v>
      </c>
      <c r="AA6">
        <v>0</v>
      </c>
      <c r="AB6">
        <v>0</v>
      </c>
      <c r="AC6">
        <v>60</v>
      </c>
      <c r="AD6">
        <v>0</v>
      </c>
      <c r="AF6" t="s">
        <v>46</v>
      </c>
    </row>
    <row r="7" spans="1:32" x14ac:dyDescent="0.25">
      <c r="A7">
        <v>10709</v>
      </c>
      <c r="B7" t="s">
        <v>87</v>
      </c>
      <c r="C7" t="s">
        <v>88</v>
      </c>
      <c r="D7">
        <v>9923898870</v>
      </c>
      <c r="E7" t="s">
        <v>71</v>
      </c>
      <c r="F7" t="s">
        <v>33</v>
      </c>
      <c r="G7" t="s">
        <v>89</v>
      </c>
      <c r="H7" t="s">
        <v>90</v>
      </c>
      <c r="I7" t="s">
        <v>91</v>
      </c>
      <c r="J7" t="s">
        <v>92</v>
      </c>
      <c r="K7" t="s">
        <v>82</v>
      </c>
      <c r="L7">
        <v>1325</v>
      </c>
      <c r="M7">
        <v>37408</v>
      </c>
      <c r="N7">
        <v>44142</v>
      </c>
      <c r="O7">
        <v>60</v>
      </c>
      <c r="P7">
        <f t="shared" si="0"/>
        <v>22444.799999999999</v>
      </c>
      <c r="Q7" t="s">
        <v>39</v>
      </c>
      <c r="R7" t="s">
        <v>93</v>
      </c>
      <c r="S7" t="s">
        <v>94</v>
      </c>
      <c r="T7" t="s">
        <v>42</v>
      </c>
      <c r="V7" t="s">
        <v>95</v>
      </c>
      <c r="W7" t="s">
        <v>95</v>
      </c>
      <c r="Y7" t="s">
        <v>96</v>
      </c>
      <c r="AA7">
        <v>0</v>
      </c>
      <c r="AB7">
        <v>0</v>
      </c>
      <c r="AC7">
        <v>60</v>
      </c>
      <c r="AD7">
        <v>0</v>
      </c>
      <c r="AF7" t="s">
        <v>46</v>
      </c>
    </row>
    <row r="8" spans="1:32" x14ac:dyDescent="0.25">
      <c r="A8">
        <v>10712</v>
      </c>
      <c r="B8" t="s">
        <v>97</v>
      </c>
      <c r="C8" t="s">
        <v>98</v>
      </c>
      <c r="D8">
        <v>9960525883</v>
      </c>
      <c r="E8" t="s">
        <v>71</v>
      </c>
      <c r="F8" t="s">
        <v>33</v>
      </c>
      <c r="G8" t="s">
        <v>99</v>
      </c>
      <c r="H8" t="s">
        <v>100</v>
      </c>
      <c r="I8" t="s">
        <v>36</v>
      </c>
      <c r="J8" t="s">
        <v>37</v>
      </c>
      <c r="K8" t="s">
        <v>101</v>
      </c>
      <c r="L8">
        <v>2167</v>
      </c>
      <c r="M8">
        <v>44954</v>
      </c>
      <c r="N8">
        <v>53046</v>
      </c>
      <c r="O8">
        <v>65</v>
      </c>
      <c r="P8">
        <f t="shared" si="0"/>
        <v>29220.100000000002</v>
      </c>
      <c r="Q8" t="s">
        <v>39</v>
      </c>
      <c r="R8" t="s">
        <v>102</v>
      </c>
      <c r="S8" t="s">
        <v>103</v>
      </c>
      <c r="T8" t="s">
        <v>42</v>
      </c>
      <c r="V8" t="s">
        <v>104</v>
      </c>
      <c r="W8" t="s">
        <v>104</v>
      </c>
      <c r="Y8" t="s">
        <v>105</v>
      </c>
      <c r="AA8">
        <v>0</v>
      </c>
      <c r="AB8">
        <v>0</v>
      </c>
      <c r="AC8">
        <v>65</v>
      </c>
      <c r="AD8">
        <v>0</v>
      </c>
      <c r="AF8" t="s">
        <v>46</v>
      </c>
    </row>
    <row r="9" spans="1:32" x14ac:dyDescent="0.25">
      <c r="B9" t="s">
        <v>108</v>
      </c>
      <c r="G9" t="s">
        <v>109</v>
      </c>
      <c r="H9" t="s">
        <v>114</v>
      </c>
      <c r="K9" t="s">
        <v>101</v>
      </c>
      <c r="L9">
        <v>470</v>
      </c>
      <c r="M9" s="1">
        <v>42927</v>
      </c>
      <c r="N9" s="1">
        <v>50654</v>
      </c>
      <c r="O9">
        <v>55</v>
      </c>
      <c r="P9">
        <f t="shared" si="0"/>
        <v>23609.850000000002</v>
      </c>
      <c r="Q9" t="s">
        <v>39</v>
      </c>
      <c r="R9" t="s">
        <v>102</v>
      </c>
      <c r="S9" t="s">
        <v>115</v>
      </c>
      <c r="T9" t="s">
        <v>42</v>
      </c>
      <c r="V9" t="s">
        <v>104</v>
      </c>
    </row>
    <row r="10" spans="1:32" x14ac:dyDescent="0.25">
      <c r="B10" t="s">
        <v>112</v>
      </c>
      <c r="G10" t="s">
        <v>113</v>
      </c>
      <c r="H10" t="s">
        <v>110</v>
      </c>
      <c r="K10" t="s">
        <v>101</v>
      </c>
      <c r="L10" s="1">
        <v>9534</v>
      </c>
      <c r="M10" s="1">
        <v>41467</v>
      </c>
      <c r="N10" s="1">
        <v>48931</v>
      </c>
      <c r="O10" s="1">
        <v>55</v>
      </c>
      <c r="P10">
        <f>M10*O10%</f>
        <v>22806.850000000002</v>
      </c>
      <c r="Q10" t="s">
        <v>39</v>
      </c>
      <c r="R10" t="s">
        <v>55</v>
      </c>
      <c r="S10" t="s">
        <v>111</v>
      </c>
      <c r="T10" t="s">
        <v>42</v>
      </c>
      <c r="V10" t="s">
        <v>104</v>
      </c>
    </row>
    <row r="11" spans="1:32" ht="15.75" thickBot="1" x14ac:dyDescent="0.3">
      <c r="B11" t="s">
        <v>116</v>
      </c>
      <c r="G11" t="s">
        <v>118</v>
      </c>
      <c r="H11" t="s">
        <v>117</v>
      </c>
      <c r="K11" t="s">
        <v>82</v>
      </c>
      <c r="L11">
        <v>1086</v>
      </c>
      <c r="M11">
        <v>26788</v>
      </c>
      <c r="N11">
        <v>31610</v>
      </c>
      <c r="O11">
        <v>60</v>
      </c>
      <c r="P11">
        <f>M11*O11%</f>
        <v>16072.8</v>
      </c>
      <c r="Q11" t="s">
        <v>39</v>
      </c>
      <c r="R11" t="s">
        <v>65</v>
      </c>
      <c r="S11" t="s">
        <v>119</v>
      </c>
      <c r="T11" t="s">
        <v>120</v>
      </c>
      <c r="V11" t="s">
        <v>104</v>
      </c>
    </row>
    <row r="12" spans="1:32" ht="15.75" thickBot="1" x14ac:dyDescent="0.3">
      <c r="O12" s="4" t="s">
        <v>121</v>
      </c>
      <c r="P12" s="6">
        <f>SUM(P2:P11)</f>
        <v>208823.65</v>
      </c>
    </row>
    <row r="13" spans="1:32" x14ac:dyDescent="0.25">
      <c r="O13" s="2" t="s">
        <v>126</v>
      </c>
      <c r="P13" s="2">
        <f>P12*18%</f>
        <v>37588.256999999998</v>
      </c>
    </row>
    <row r="14" spans="1:32" x14ac:dyDescent="0.25">
      <c r="O14" s="7" t="s">
        <v>122</v>
      </c>
      <c r="P14" s="3">
        <v>0.02</v>
      </c>
    </row>
    <row r="15" spans="1:32" ht="15.75" thickBot="1" x14ac:dyDescent="0.3">
      <c r="O15" s="2" t="s">
        <v>123</v>
      </c>
      <c r="P15" s="5">
        <f>P12*P14</f>
        <v>4176.473</v>
      </c>
    </row>
    <row r="16" spans="1:32" ht="15.75" thickBot="1" x14ac:dyDescent="0.3">
      <c r="O16" s="4" t="s">
        <v>124</v>
      </c>
      <c r="P16" s="6">
        <f>P12-P15</f>
        <v>204647.177</v>
      </c>
    </row>
    <row r="17" spans="15:16" x14ac:dyDescent="0.25">
      <c r="O17" s="8" t="s">
        <v>125</v>
      </c>
      <c r="P17" s="9">
        <f>P12+P13</f>
        <v>246411.90700000001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2026-02-24T08:58:12Z</dcterms:created>
  <dcterms:modified xsi:type="dcterms:W3CDTF">2026-03-05T09:16:28Z</dcterms:modified>
</cp:coreProperties>
</file>